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525" yWindow="0" windowWidth="15480" windowHeight="3000"/>
  </bookViews>
  <sheets>
    <sheet name="ROI Calculator" sheetId="3" r:id="rId1"/>
  </sheets>
  <calcPr calcId="144525"/>
</workbook>
</file>

<file path=xl/calcChain.xml><?xml version="1.0" encoding="utf-8"?>
<calcChain xmlns="http://schemas.openxmlformats.org/spreadsheetml/2006/main">
  <c r="D19" i="3" l="1"/>
  <c r="C19" i="3"/>
  <c r="D13" i="3"/>
  <c r="D22" i="3"/>
  <c r="D23" i="3"/>
  <c r="D24" i="3"/>
  <c r="C13" i="3"/>
  <c r="C22" i="3"/>
  <c r="C23" i="3"/>
  <c r="C24" i="3"/>
  <c r="D12" i="3"/>
  <c r="D14" i="3"/>
  <c r="C12" i="3"/>
  <c r="C15" i="3"/>
  <c r="C14" i="3"/>
  <c r="C16" i="3"/>
  <c r="C27" i="3"/>
  <c r="D16" i="3"/>
  <c r="D25" i="3"/>
  <c r="C25" i="3"/>
  <c r="D17" i="3"/>
  <c r="C17" i="3"/>
  <c r="C28" i="3"/>
  <c r="D15" i="3"/>
  <c r="D27" i="3"/>
  <c r="D28" i="3"/>
  <c r="D30" i="3"/>
  <c r="D29" i="3"/>
</calcChain>
</file>

<file path=xl/sharedStrings.xml><?xml version="1.0" encoding="utf-8"?>
<sst xmlns="http://schemas.openxmlformats.org/spreadsheetml/2006/main" count="52" uniqueCount="45">
  <si>
    <t>Item</t>
  </si>
  <si>
    <t>VARIABLES</t>
  </si>
  <si>
    <t>VALUE</t>
  </si>
  <si>
    <t xml:space="preserve">UNIT  </t>
  </si>
  <si>
    <t>LED - Wattage</t>
  </si>
  <si>
    <t>Watts</t>
  </si>
  <si>
    <t xml:space="preserve">PLEASE FILL IN THE DATA IN YELLOW </t>
  </si>
  <si>
    <t>LED - Single Unit Cost</t>
  </si>
  <si>
    <t>Rand</t>
  </si>
  <si>
    <t>Current Wattage</t>
  </si>
  <si>
    <t>Current Single Unit Lamp Cost</t>
  </si>
  <si>
    <t>Number of Lamps</t>
  </si>
  <si>
    <t>Lamp(s)</t>
  </si>
  <si>
    <t>Running Time Per Day</t>
  </si>
  <si>
    <t>Hours</t>
  </si>
  <si>
    <t>Days</t>
  </si>
  <si>
    <t>Cost of energy / KwHrs</t>
  </si>
  <si>
    <t xml:space="preserve">CALCUATIONS </t>
  </si>
  <si>
    <t>CURRENT</t>
  </si>
  <si>
    <t xml:space="preserve">LED  </t>
  </si>
  <si>
    <t>A</t>
  </si>
  <si>
    <t>Electrical Costs</t>
  </si>
  <si>
    <t>Electrical Load of Lamp(s)</t>
  </si>
  <si>
    <t>B</t>
  </si>
  <si>
    <t>Capital Requirements</t>
  </si>
  <si>
    <t>Purchase Costs</t>
  </si>
  <si>
    <t>C</t>
  </si>
  <si>
    <t>Maintenance Requirements</t>
  </si>
  <si>
    <t>ROI RESULTS</t>
  </si>
  <si>
    <t>n/a</t>
  </si>
  <si>
    <r>
      <t xml:space="preserve">Operational Days </t>
    </r>
    <r>
      <rPr>
        <i/>
        <sz val="8"/>
        <color indexed="8"/>
        <rFont val="Calibri"/>
        <family val="2"/>
      </rPr>
      <t>(per year)</t>
    </r>
  </si>
  <si>
    <r>
      <t>Running Time Per Year</t>
    </r>
    <r>
      <rPr>
        <sz val="9"/>
        <color indexed="8"/>
        <rFont val="Calibri"/>
        <family val="2"/>
      </rPr>
      <t xml:space="preserve"> in Hours</t>
    </r>
  </si>
  <si>
    <r>
      <t xml:space="preserve">Energy Consumed per year </t>
    </r>
    <r>
      <rPr>
        <i/>
        <sz val="8"/>
        <color indexed="8"/>
        <rFont val="Calibri"/>
        <family val="2"/>
      </rPr>
      <t>(KwHrs)</t>
    </r>
  </si>
  <si>
    <r>
      <t>Electrical Demand Saving</t>
    </r>
    <r>
      <rPr>
        <sz val="8"/>
        <color indexed="8"/>
        <rFont val="Calibri"/>
        <family val="2"/>
      </rPr>
      <t xml:space="preserve"> </t>
    </r>
    <r>
      <rPr>
        <i/>
        <sz val="8"/>
        <color indexed="8"/>
        <rFont val="Calibri"/>
        <family val="2"/>
      </rPr>
      <t>(KwHrs)</t>
    </r>
  </si>
  <si>
    <r>
      <t xml:space="preserve">Total Cost of Energy </t>
    </r>
    <r>
      <rPr>
        <b/>
        <i/>
        <sz val="8"/>
        <color indexed="8"/>
        <rFont val="Calibri"/>
        <family val="2"/>
      </rPr>
      <t>(per year)</t>
    </r>
  </si>
  <si>
    <r>
      <t xml:space="preserve">Savings Electrical </t>
    </r>
    <r>
      <rPr>
        <i/>
        <sz val="8"/>
        <color indexed="8"/>
        <rFont val="Calibri"/>
        <family val="2"/>
      </rPr>
      <t>(per year)</t>
    </r>
  </si>
  <si>
    <r>
      <t>Life Time of lamp</t>
    </r>
    <r>
      <rPr>
        <sz val="8"/>
        <color indexed="8"/>
        <rFont val="Calibri"/>
        <family val="2"/>
      </rPr>
      <t xml:space="preserve"> </t>
    </r>
    <r>
      <rPr>
        <i/>
        <sz val="8"/>
        <color indexed="8"/>
        <rFont val="Calibri"/>
        <family val="2"/>
      </rPr>
      <t>(operating hrs)</t>
    </r>
  </si>
  <si>
    <r>
      <t xml:space="preserve">Replacements required </t>
    </r>
    <r>
      <rPr>
        <i/>
        <sz val="8"/>
        <color indexed="8"/>
        <rFont val="Calibri"/>
        <family val="2"/>
      </rPr>
      <t xml:space="preserve">(per year) </t>
    </r>
  </si>
  <si>
    <r>
      <t xml:space="preserve">Replacement Costs </t>
    </r>
    <r>
      <rPr>
        <i/>
        <sz val="9"/>
        <color indexed="8"/>
        <rFont val="Calibri"/>
        <family val="2"/>
      </rPr>
      <t xml:space="preserve">(per year) </t>
    </r>
    <r>
      <rPr>
        <sz val="8"/>
        <color indexed="8"/>
        <rFont val="Calibri"/>
        <family val="2"/>
      </rPr>
      <t>[38 x 4]</t>
    </r>
  </si>
  <si>
    <r>
      <t xml:space="preserve">Total Maintenance Costs </t>
    </r>
    <r>
      <rPr>
        <b/>
        <i/>
        <sz val="9"/>
        <color indexed="8"/>
        <rFont val="Calibri"/>
        <family val="2"/>
      </rPr>
      <t>(per year)</t>
    </r>
    <r>
      <rPr>
        <b/>
        <sz val="8"/>
        <color indexed="8"/>
        <rFont val="Calibri"/>
        <family val="2"/>
      </rPr>
      <t xml:space="preserve"> </t>
    </r>
  </si>
  <si>
    <r>
      <t xml:space="preserve">Saving Maintenance </t>
    </r>
    <r>
      <rPr>
        <i/>
        <sz val="9"/>
        <color indexed="8"/>
        <rFont val="Calibri"/>
        <family val="2"/>
      </rPr>
      <t>(per year)</t>
    </r>
  </si>
  <si>
    <r>
      <t xml:space="preserve">Total Operating Cost </t>
    </r>
    <r>
      <rPr>
        <sz val="8"/>
        <color indexed="8"/>
        <rFont val="Calibri"/>
        <family val="2"/>
      </rPr>
      <t>(per Year)</t>
    </r>
  </si>
  <si>
    <r>
      <rPr>
        <b/>
        <sz val="11"/>
        <color indexed="8"/>
        <rFont val="Calibri"/>
        <family val="2"/>
      </rPr>
      <t xml:space="preserve">Total Savings First Year </t>
    </r>
    <r>
      <rPr>
        <sz val="12"/>
        <rFont val="Calibri"/>
        <family val="2"/>
      </rPr>
      <t xml:space="preserve">
</t>
    </r>
    <r>
      <rPr>
        <sz val="8"/>
        <color indexed="8"/>
        <rFont val="Calibri"/>
        <family val="2"/>
      </rPr>
      <t xml:space="preserve">Savings Electrical + Savings Maintenance </t>
    </r>
  </si>
  <si>
    <r>
      <rPr>
        <b/>
        <sz val="11"/>
        <color indexed="8"/>
        <rFont val="Calibri"/>
        <family val="2"/>
      </rPr>
      <t>Payback Period in Months</t>
    </r>
    <r>
      <rPr>
        <sz val="12"/>
        <rFont val="Calibri"/>
        <family val="2"/>
      </rPr>
      <t xml:space="preserve">
</t>
    </r>
  </si>
  <si>
    <r>
      <rPr>
        <b/>
        <sz val="11"/>
        <color indexed="8"/>
        <rFont val="Calibri"/>
        <family val="2"/>
      </rPr>
      <t>LED Savings over 5 Years</t>
    </r>
    <r>
      <rPr>
        <sz val="12"/>
        <rFont val="Calibri"/>
        <family val="2"/>
      </rPr>
      <t xml:space="preserve">
incl inflation of 10%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</si>
</sst>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9" formatCode="&quot;R&quot;\ #,##0.00"/>
    <numFmt numFmtId="210" formatCode="#,##0.0"/>
  </numFmts>
  <fonts count="23"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Calibri"/>
      <family val="2"/>
    </font>
    <font>
      <i/>
      <sz val="8"/>
      <color indexed="8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b/>
      <i/>
      <sz val="8"/>
      <color indexed="8"/>
      <name val="Calibri"/>
      <family val="2"/>
    </font>
    <font>
      <i/>
      <sz val="9"/>
      <color indexed="8"/>
      <name val="Calibri"/>
      <family val="2"/>
    </font>
    <font>
      <b/>
      <i/>
      <sz val="9"/>
      <color indexed="8"/>
      <name val="Calibri"/>
      <family val="2"/>
    </font>
    <font>
      <b/>
      <sz val="8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5">
    <xf numFmtId="0" fontId="0" fillId="0" borderId="0" xfId="0">
      <alignment vertical="center"/>
    </xf>
    <xf numFmtId="0" fontId="13" fillId="2" borderId="1" xfId="0" applyFont="1" applyFill="1" applyBorder="1" applyAlignment="1">
      <alignment horizontal="center"/>
    </xf>
    <xf numFmtId="0" fontId="14" fillId="2" borderId="2" xfId="0" applyFont="1" applyFill="1" applyBorder="1" applyAlignment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right"/>
    </xf>
    <xf numFmtId="0" fontId="15" fillId="0" borderId="0" xfId="0" applyFont="1" applyBorder="1" applyAlignment="1" applyProtection="1">
      <protection locked="0"/>
    </xf>
    <xf numFmtId="0" fontId="16" fillId="3" borderId="0" xfId="0" applyFont="1" applyFill="1" applyBorder="1" applyAlignment="1" applyProtection="1">
      <protection locked="0"/>
    </xf>
    <xf numFmtId="0" fontId="17" fillId="0" borderId="4" xfId="0" applyFont="1" applyBorder="1" applyAlignment="1" applyProtection="1">
      <protection locked="0"/>
    </xf>
    <xf numFmtId="0" fontId="18" fillId="3" borderId="0" xfId="0" applyFont="1" applyFill="1" applyAlignment="1"/>
    <xf numFmtId="199" fontId="16" fillId="3" borderId="0" xfId="0" applyNumberFormat="1" applyFont="1" applyFill="1" applyBorder="1" applyAlignment="1" applyProtection="1">
      <protection locked="0"/>
    </xf>
    <xf numFmtId="0" fontId="19" fillId="4" borderId="5" xfId="0" applyFont="1" applyFill="1" applyBorder="1" applyAlignment="1">
      <alignment horizontal="center" vertical="center"/>
    </xf>
    <xf numFmtId="0" fontId="20" fillId="4" borderId="0" xfId="0" applyFont="1" applyFill="1" applyBorder="1" applyAlignment="1"/>
    <xf numFmtId="0" fontId="20" fillId="4" borderId="0" xfId="0" applyFont="1" applyFill="1" applyBorder="1" applyAlignment="1">
      <alignment horizontal="right"/>
    </xf>
    <xf numFmtId="0" fontId="20" fillId="4" borderId="4" xfId="0" applyFont="1" applyFill="1" applyBorder="1" applyAlignment="1">
      <alignment horizontal="right"/>
    </xf>
    <xf numFmtId="0" fontId="12" fillId="5" borderId="6" xfId="0" applyFont="1" applyFill="1" applyBorder="1" applyAlignment="1"/>
    <xf numFmtId="199" fontId="12" fillId="5" borderId="7" xfId="0" applyNumberFormat="1" applyFont="1" applyFill="1" applyBorder="1" applyAlignment="1"/>
    <xf numFmtId="199" fontId="12" fillId="5" borderId="8" xfId="0" applyNumberFormat="1" applyFont="1" applyFill="1" applyBorder="1" applyAlignment="1"/>
    <xf numFmtId="0" fontId="21" fillId="6" borderId="0" xfId="0" applyFont="1" applyFill="1" applyBorder="1" applyAlignment="1"/>
    <xf numFmtId="199" fontId="15" fillId="6" borderId="0" xfId="0" applyNumberFormat="1" applyFont="1" applyFill="1" applyBorder="1" applyAlignment="1"/>
    <xf numFmtId="199" fontId="21" fillId="6" borderId="4" xfId="0" applyNumberFormat="1" applyFont="1" applyFill="1" applyBorder="1" applyAlignment="1"/>
    <xf numFmtId="0" fontId="19" fillId="4" borderId="0" xfId="0" applyFont="1" applyFill="1" applyBorder="1" applyAlignment="1"/>
    <xf numFmtId="0" fontId="19" fillId="4" borderId="4" xfId="0" applyFont="1" applyFill="1" applyBorder="1" applyAlignment="1"/>
    <xf numFmtId="199" fontId="19" fillId="4" borderId="0" xfId="0" applyNumberFormat="1" applyFont="1" applyFill="1" applyBorder="1" applyAlignment="1"/>
    <xf numFmtId="199" fontId="19" fillId="4" borderId="4" xfId="0" applyNumberFormat="1" applyFont="1" applyFill="1" applyBorder="1" applyAlignment="1"/>
    <xf numFmtId="0" fontId="13" fillId="2" borderId="9" xfId="0" applyFont="1" applyFill="1" applyBorder="1" applyAlignment="1">
      <alignment horizontal="center"/>
    </xf>
    <xf numFmtId="0" fontId="14" fillId="2" borderId="10" xfId="0" applyFont="1" applyFill="1" applyBorder="1" applyAlignment="1"/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right"/>
    </xf>
    <xf numFmtId="199" fontId="12" fillId="0" borderId="0" xfId="0" applyNumberFormat="1" applyFont="1" applyBorder="1" applyAlignment="1"/>
    <xf numFmtId="199" fontId="12" fillId="0" borderId="4" xfId="0" applyNumberFormat="1" applyFont="1" applyBorder="1" applyAlignment="1"/>
    <xf numFmtId="199" fontId="12" fillId="6" borderId="4" xfId="0" applyNumberFormat="1" applyFont="1" applyFill="1" applyBorder="1" applyAlignment="1"/>
    <xf numFmtId="2" fontId="12" fillId="5" borderId="12" xfId="0" applyNumberFormat="1" applyFont="1" applyFill="1" applyBorder="1" applyAlignment="1">
      <alignment vertical="center"/>
    </xf>
    <xf numFmtId="199" fontId="12" fillId="6" borderId="13" xfId="0" applyNumberFormat="1" applyFont="1" applyFill="1" applyBorder="1" applyAlignment="1">
      <alignment vertical="top"/>
    </xf>
    <xf numFmtId="0" fontId="22" fillId="0" borderId="0" xfId="0" applyFont="1" applyAlignment="1"/>
    <xf numFmtId="0" fontId="22" fillId="0" borderId="5" xfId="0" applyFont="1" applyBorder="1" applyAlignment="1" applyProtection="1">
      <alignment horizontal="center"/>
      <protection locked="0"/>
    </xf>
    <xf numFmtId="0" fontId="22" fillId="3" borderId="0" xfId="0" applyFont="1" applyFill="1" applyAlignment="1"/>
    <xf numFmtId="10" fontId="22" fillId="3" borderId="0" xfId="0" applyNumberFormat="1" applyFont="1" applyFill="1" applyAlignment="1"/>
    <xf numFmtId="10" fontId="22" fillId="0" borderId="0" xfId="0" applyNumberFormat="1" applyFont="1" applyAlignment="1"/>
    <xf numFmtId="199" fontId="22" fillId="0" borderId="0" xfId="0" applyNumberFormat="1" applyFont="1" applyAlignment="1"/>
    <xf numFmtId="0" fontId="22" fillId="0" borderId="5" xfId="0" applyFont="1" applyBorder="1" applyAlignment="1">
      <alignment horizontal="center"/>
    </xf>
    <xf numFmtId="0" fontId="22" fillId="0" borderId="0" xfId="0" applyFont="1" applyBorder="1" applyAlignment="1"/>
    <xf numFmtId="0" fontId="22" fillId="0" borderId="4" xfId="0" applyFont="1" applyBorder="1" applyAlignment="1"/>
    <xf numFmtId="199" fontId="22" fillId="0" borderId="0" xfId="0" applyNumberFormat="1" applyFont="1" applyBorder="1" applyAlignment="1"/>
    <xf numFmtId="199" fontId="22" fillId="0" borderId="4" xfId="0" applyNumberFormat="1" applyFont="1" applyBorder="1" applyAlignment="1"/>
    <xf numFmtId="210" fontId="22" fillId="0" borderId="0" xfId="0" applyNumberFormat="1" applyFont="1" applyBorder="1" applyAlignment="1"/>
    <xf numFmtId="210" fontId="22" fillId="0" borderId="4" xfId="0" applyNumberFormat="1" applyFont="1" applyBorder="1" applyAlignment="1"/>
    <xf numFmtId="0" fontId="22" fillId="0" borderId="5" xfId="0" applyFont="1" applyBorder="1" applyAlignment="1">
      <alignment horizontal="center" vertical="top"/>
    </xf>
    <xf numFmtId="0" fontId="22" fillId="6" borderId="0" xfId="0" applyFont="1" applyFill="1" applyBorder="1" applyAlignment="1">
      <alignment wrapText="1"/>
    </xf>
    <xf numFmtId="199" fontId="22" fillId="6" borderId="0" xfId="0" applyNumberFormat="1" applyFont="1" applyFill="1" applyBorder="1" applyAlignment="1"/>
    <xf numFmtId="0" fontId="22" fillId="5" borderId="14" xfId="0" applyFont="1" applyFill="1" applyBorder="1" applyAlignment="1">
      <alignment wrapText="1"/>
    </xf>
    <xf numFmtId="0" fontId="22" fillId="5" borderId="15" xfId="0" applyFont="1" applyFill="1" applyBorder="1" applyAlignment="1">
      <alignment horizontal="right" vertical="center"/>
    </xf>
    <xf numFmtId="0" fontId="22" fillId="0" borderId="16" xfId="0" applyFont="1" applyBorder="1" applyAlignment="1">
      <alignment horizontal="center" vertical="top"/>
    </xf>
    <xf numFmtId="199" fontId="22" fillId="6" borderId="17" xfId="0" applyNumberFormat="1" applyFont="1" applyFill="1" applyBorder="1" applyAlignment="1">
      <alignment vertical="top"/>
    </xf>
    <xf numFmtId="0" fontId="3" fillId="6" borderId="17" xfId="0" applyFont="1" applyFill="1" applyBorder="1" applyAlignment="1">
      <alignment vertical="top" wrapText="1"/>
    </xf>
    <xf numFmtId="0" fontId="22" fillId="0" borderId="0" xfId="0" applyFont="1" applyAlignment="1">
      <alignment horizontal="center"/>
    </xf>
  </cellXfs>
  <cellStyles count="2">
    <cellStyle name="Normal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Normal="100" workbookViewId="0">
      <selection sqref="A1:IV1"/>
    </sheetView>
  </sheetViews>
  <sheetFormatPr defaultRowHeight="15.75"/>
  <cols>
    <col min="1" max="1" width="3.75" style="33" customWidth="1"/>
    <col min="2" max="2" width="38" style="33" customWidth="1"/>
    <col min="3" max="3" width="12.25" style="33" bestFit="1" customWidth="1"/>
    <col min="4" max="4" width="29" style="33" bestFit="1" customWidth="1"/>
    <col min="5" max="6" width="9" style="33"/>
    <col min="7" max="7" width="19.375" style="33" bestFit="1" customWidth="1"/>
    <col min="8" max="9" width="9" style="33"/>
    <col min="10" max="10" width="4.625" style="33" customWidth="1"/>
    <col min="11" max="11" width="9.625" style="37" hidden="1" customWidth="1"/>
    <col min="12" max="16384" width="9" style="33"/>
  </cols>
  <sheetData>
    <row r="1" spans="1:11" ht="19.5">
      <c r="A1" s="1" t="s">
        <v>0</v>
      </c>
      <c r="B1" s="2" t="s">
        <v>1</v>
      </c>
      <c r="C1" s="3" t="s">
        <v>2</v>
      </c>
      <c r="D1" s="4" t="s">
        <v>3</v>
      </c>
      <c r="G1" s="54"/>
      <c r="H1" s="54"/>
      <c r="I1" s="54"/>
      <c r="J1" s="54"/>
      <c r="K1" s="54"/>
    </row>
    <row r="2" spans="1:11" ht="23.25">
      <c r="A2" s="34">
        <v>1</v>
      </c>
      <c r="B2" s="5" t="s">
        <v>4</v>
      </c>
      <c r="C2" s="6">
        <v>22</v>
      </c>
      <c r="D2" s="7" t="s">
        <v>5</v>
      </c>
      <c r="F2" s="8" t="s">
        <v>6</v>
      </c>
      <c r="G2" s="35"/>
      <c r="H2" s="35"/>
      <c r="I2" s="35"/>
      <c r="J2" s="35"/>
      <c r="K2" s="36"/>
    </row>
    <row r="3" spans="1:11">
      <c r="A3" s="34">
        <v>2</v>
      </c>
      <c r="B3" s="5" t="s">
        <v>7</v>
      </c>
      <c r="C3" s="9">
        <v>289.64999999999998</v>
      </c>
      <c r="D3" s="7" t="s">
        <v>8</v>
      </c>
    </row>
    <row r="4" spans="1:11">
      <c r="A4" s="34">
        <v>3</v>
      </c>
      <c r="B4" s="5" t="s">
        <v>9</v>
      </c>
      <c r="C4" s="6">
        <v>49.8</v>
      </c>
      <c r="D4" s="7" t="s">
        <v>5</v>
      </c>
    </row>
    <row r="5" spans="1:11">
      <c r="A5" s="34">
        <v>4</v>
      </c>
      <c r="B5" s="5" t="s">
        <v>10</v>
      </c>
      <c r="C5" s="9">
        <v>57.12</v>
      </c>
      <c r="D5" s="7" t="s">
        <v>8</v>
      </c>
      <c r="H5" s="38"/>
      <c r="I5" s="38"/>
      <c r="J5" s="38"/>
    </row>
    <row r="6" spans="1:11">
      <c r="A6" s="34">
        <v>5</v>
      </c>
      <c r="B6" s="5" t="s">
        <v>11</v>
      </c>
      <c r="C6" s="6">
        <v>1033</v>
      </c>
      <c r="D6" s="7" t="s">
        <v>12</v>
      </c>
      <c r="H6" s="38"/>
      <c r="I6" s="38"/>
      <c r="J6" s="38"/>
    </row>
    <row r="7" spans="1:11">
      <c r="A7" s="34">
        <v>6</v>
      </c>
      <c r="B7" s="5" t="s">
        <v>13</v>
      </c>
      <c r="C7" s="6">
        <v>12</v>
      </c>
      <c r="D7" s="7" t="s">
        <v>14</v>
      </c>
    </row>
    <row r="8" spans="1:11">
      <c r="A8" s="34">
        <v>7</v>
      </c>
      <c r="B8" s="5" t="s">
        <v>30</v>
      </c>
      <c r="C8" s="6">
        <v>345</v>
      </c>
      <c r="D8" s="7" t="s">
        <v>15</v>
      </c>
    </row>
    <row r="9" spans="1:11">
      <c r="A9" s="34">
        <v>8</v>
      </c>
      <c r="B9" s="5" t="s">
        <v>16</v>
      </c>
      <c r="C9" s="9">
        <v>1.75</v>
      </c>
      <c r="D9" s="7" t="s">
        <v>8</v>
      </c>
    </row>
    <row r="10" spans="1:11" ht="19.5">
      <c r="A10" s="1" t="s">
        <v>0</v>
      </c>
      <c r="B10" s="2" t="s">
        <v>17</v>
      </c>
      <c r="C10" s="3" t="s">
        <v>18</v>
      </c>
      <c r="D10" s="4" t="s">
        <v>19</v>
      </c>
    </row>
    <row r="11" spans="1:11" ht="17.25">
      <c r="A11" s="10" t="s">
        <v>20</v>
      </c>
      <c r="B11" s="11" t="s">
        <v>21</v>
      </c>
      <c r="C11" s="12"/>
      <c r="D11" s="13"/>
    </row>
    <row r="12" spans="1:11">
      <c r="A12" s="39">
        <v>9</v>
      </c>
      <c r="B12" s="40" t="s">
        <v>22</v>
      </c>
      <c r="C12" s="40">
        <f>C4*$C$6</f>
        <v>51443.399999999994</v>
      </c>
      <c r="D12" s="41">
        <f>C2*$C$6</f>
        <v>22726</v>
      </c>
    </row>
    <row r="13" spans="1:11">
      <c r="A13" s="39">
        <v>10</v>
      </c>
      <c r="B13" s="40" t="s">
        <v>31</v>
      </c>
      <c r="C13" s="40">
        <f>C7*C8</f>
        <v>4140</v>
      </c>
      <c r="D13" s="41">
        <f>C8*C7</f>
        <v>4140</v>
      </c>
    </row>
    <row r="14" spans="1:11">
      <c r="A14" s="39">
        <v>11</v>
      </c>
      <c r="B14" s="40" t="s">
        <v>32</v>
      </c>
      <c r="C14" s="40">
        <f>(C12*C13)/1000</f>
        <v>212975.67599999998</v>
      </c>
      <c r="D14" s="41">
        <f>(D12*D13)/1000</f>
        <v>94085.64</v>
      </c>
    </row>
    <row r="15" spans="1:11">
      <c r="A15" s="39">
        <v>12</v>
      </c>
      <c r="B15" s="40" t="s">
        <v>33</v>
      </c>
      <c r="C15" s="40">
        <f>(C4*$C$6)-C12</f>
        <v>0</v>
      </c>
      <c r="D15" s="41">
        <f>C14-D14</f>
        <v>118890.03599999998</v>
      </c>
    </row>
    <row r="16" spans="1:11">
      <c r="A16" s="39">
        <v>13</v>
      </c>
      <c r="B16" s="14" t="s">
        <v>34</v>
      </c>
      <c r="C16" s="15">
        <f>C14*$C$9</f>
        <v>372707.43299999996</v>
      </c>
      <c r="D16" s="16">
        <f>D14*$C$9</f>
        <v>164649.87</v>
      </c>
    </row>
    <row r="17" spans="1:7">
      <c r="A17" s="39">
        <v>14</v>
      </c>
      <c r="B17" s="17" t="s">
        <v>35</v>
      </c>
      <c r="C17" s="18">
        <f>C16-C16</f>
        <v>0</v>
      </c>
      <c r="D17" s="19">
        <f>C16-D16</f>
        <v>208057.56299999997</v>
      </c>
    </row>
    <row r="18" spans="1:7" ht="17.25">
      <c r="A18" s="10" t="s">
        <v>23</v>
      </c>
      <c r="B18" s="11" t="s">
        <v>24</v>
      </c>
      <c r="C18" s="20"/>
      <c r="D18" s="21"/>
    </row>
    <row r="19" spans="1:7">
      <c r="A19" s="39">
        <v>15</v>
      </c>
      <c r="B19" s="40" t="s">
        <v>25</v>
      </c>
      <c r="C19" s="42">
        <f>C5*C6</f>
        <v>59004.959999999999</v>
      </c>
      <c r="D19" s="43">
        <f>C3*C6</f>
        <v>299208.44999999995</v>
      </c>
    </row>
    <row r="20" spans="1:7" ht="17.25">
      <c r="A20" s="10" t="s">
        <v>26</v>
      </c>
      <c r="B20" s="11" t="s">
        <v>27</v>
      </c>
      <c r="C20" s="22"/>
      <c r="D20" s="23"/>
    </row>
    <row r="21" spans="1:7">
      <c r="A21" s="39">
        <v>16</v>
      </c>
      <c r="B21" s="40" t="s">
        <v>36</v>
      </c>
      <c r="C21" s="40">
        <v>1500</v>
      </c>
      <c r="D21" s="41">
        <v>50000</v>
      </c>
    </row>
    <row r="22" spans="1:7">
      <c r="A22" s="39">
        <v>17</v>
      </c>
      <c r="B22" s="40" t="s">
        <v>37</v>
      </c>
      <c r="C22" s="44">
        <f>C6*(C13/C21)</f>
        <v>2851.08</v>
      </c>
      <c r="D22" s="45">
        <f>C6*(D13/D21)</f>
        <v>85.532399999999996</v>
      </c>
    </row>
    <row r="23" spans="1:7">
      <c r="A23" s="39">
        <v>18</v>
      </c>
      <c r="B23" s="40" t="s">
        <v>38</v>
      </c>
      <c r="C23" s="42">
        <f>C22*C5</f>
        <v>162853.68959999998</v>
      </c>
      <c r="D23" s="43">
        <f>D22*C3</f>
        <v>24774.459659999997</v>
      </c>
      <c r="G23" s="38"/>
    </row>
    <row r="24" spans="1:7">
      <c r="A24" s="39">
        <v>19</v>
      </c>
      <c r="B24" s="14" t="s">
        <v>39</v>
      </c>
      <c r="C24" s="15">
        <f>C23</f>
        <v>162853.68959999998</v>
      </c>
      <c r="D24" s="16">
        <f>D23</f>
        <v>24774.459659999997</v>
      </c>
      <c r="G24" s="38"/>
    </row>
    <row r="25" spans="1:7" ht="16.5" thickBot="1">
      <c r="A25" s="39">
        <v>20</v>
      </c>
      <c r="B25" s="17" t="s">
        <v>40</v>
      </c>
      <c r="C25" s="18">
        <f>C24-C24</f>
        <v>0</v>
      </c>
      <c r="D25" s="19">
        <f>C24-D24</f>
        <v>138079.22993999999</v>
      </c>
      <c r="G25" s="38"/>
    </row>
    <row r="26" spans="1:7" ht="19.5">
      <c r="A26" s="24" t="s">
        <v>0</v>
      </c>
      <c r="B26" s="25" t="s">
        <v>28</v>
      </c>
      <c r="C26" s="26" t="s">
        <v>18</v>
      </c>
      <c r="D26" s="27" t="s">
        <v>19</v>
      </c>
      <c r="G26" s="38"/>
    </row>
    <row r="27" spans="1:7">
      <c r="A27" s="46">
        <v>21</v>
      </c>
      <c r="B27" s="40" t="s">
        <v>41</v>
      </c>
      <c r="C27" s="28">
        <f>C24+C16</f>
        <v>535561.12259999989</v>
      </c>
      <c r="D27" s="29">
        <f>D24+D16</f>
        <v>189424.32965999999</v>
      </c>
      <c r="G27" s="38"/>
    </row>
    <row r="28" spans="1:7" ht="28.5" thickBot="1">
      <c r="A28" s="46">
        <v>22</v>
      </c>
      <c r="B28" s="47" t="s">
        <v>42</v>
      </c>
      <c r="C28" s="48">
        <f>C17+C25</f>
        <v>0</v>
      </c>
      <c r="D28" s="30">
        <f>C27-D27</f>
        <v>346136.7929399999</v>
      </c>
      <c r="G28" s="38"/>
    </row>
    <row r="29" spans="1:7" ht="32.25" thickBot="1">
      <c r="A29" s="46">
        <v>23</v>
      </c>
      <c r="B29" s="49" t="s">
        <v>43</v>
      </c>
      <c r="C29" s="50" t="s">
        <v>29</v>
      </c>
      <c r="D29" s="31">
        <f>(D19/D28)*12</f>
        <v>10.373070627664783</v>
      </c>
      <c r="G29" s="38"/>
    </row>
    <row r="30" spans="1:7" ht="31.5">
      <c r="A30" s="51">
        <v>24</v>
      </c>
      <c r="B30" s="53" t="s">
        <v>44</v>
      </c>
      <c r="C30" s="52">
        <v>0</v>
      </c>
      <c r="D30" s="32">
        <f>SUM((D28*1.1)+(D28*1.1*1.1)+(D28*1.1*1.1*1.1)+(D28*1.1*1.1*1.1*1.1))+D28</f>
        <v>2113199.7345779939</v>
      </c>
      <c r="G30" s="38"/>
    </row>
  </sheetData>
  <sheetProtection password="F52B" sheet="1"/>
  <protectedRanges>
    <protectedRange sqref="C2:C9" name="Range1_1"/>
  </protectedRanges>
  <mergeCells count="1">
    <mergeCell ref="G1:K1"/>
  </mergeCells>
  <phoneticPr fontId="1" type="noConversion"/>
  <pageMargins left="0.75" right="0.75" top="1" bottom="1" header="0.5" footer="0.5"/>
  <pageSetup paperSize="9" firstPageNumber="4294963191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ROI Calculator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uesr</dc:creator>
  <cp:lastModifiedBy>Steyn</cp:lastModifiedBy>
  <cp:revision/>
  <cp:lastPrinted>2016-02-04T09:09:42Z</cp:lastPrinted>
  <dcterms:created xsi:type="dcterms:W3CDTF">2008-07-08T07:53:53Z</dcterms:created>
  <dcterms:modified xsi:type="dcterms:W3CDTF">2016-09-23T11:47:48Z</dcterms:modified>
</cp:coreProperties>
</file>